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20" activeTab="2"/>
  </bookViews>
  <sheets>
    <sheet name="120_90" sheetId="1" r:id="rId1"/>
    <sheet name="120_75" sheetId="2" r:id="rId2"/>
    <sheet name="150_110" sheetId="3" r:id="rId3"/>
    <sheet name="Восстановл_Лист1" sheetId="4" state="hidden" r:id="rId4"/>
    <sheet name="Восстановл_Лист2" sheetId="5" state="hidden" r:id="rId5"/>
    <sheet name="Восстановл_Лист3" sheetId="6" state="hidden" r:id="rId6"/>
    <sheet name="Восстановл_Лист4" sheetId="7" state="hidden" r:id="rId7"/>
    <sheet name="Восстановл_Лист5" sheetId="8" state="hidden" r:id="rId8"/>
    <sheet name="Восстановл_Лист6" sheetId="9" state="hidden" r:id="rId9"/>
    <sheet name="Восстановл_Лист7" sheetId="10" state="hidden" r:id="rId10"/>
    <sheet name="Восстановл_Лист8" sheetId="11" state="hidden" r:id="rId11"/>
    <sheet name="Восстановл_Лист9" sheetId="12" state="hidden" r:id="rId12"/>
    <sheet name="Восстановл_Лист10" sheetId="13" state="hidden" r:id="rId13"/>
    <sheet name="Восстановл_Лист11" sheetId="14" state="hidden" r:id="rId14"/>
    <sheet name="Восстановл_Лист12" sheetId="15" state="hidden" r:id="rId15"/>
    <sheet name="Восстановл_Лист13" sheetId="16" state="hidden" r:id="rId16"/>
    <sheet name="Восстановл_Лист14" sheetId="17" state="hidden" r:id="rId17"/>
    <sheet name="Восстановл_Лист15" sheetId="18" state="hidden" r:id="rId18"/>
    <sheet name="Восстановл_Лист16" sheetId="19" state="hidden" r:id="rId19"/>
    <sheet name="Восстановл_Лист17" sheetId="20" state="hidden" r:id="rId20"/>
    <sheet name="Восстановл_Лист18" sheetId="21" state="hidden" r:id="rId21"/>
    <sheet name="Восстановл_Лист19" sheetId="22" state="hidden" r:id="rId22"/>
    <sheet name="Восстановл_Лист20" sheetId="23" state="hidden" r:id="rId23"/>
  </sheets>
  <definedNames>
    <definedName name="K_uvel_1">'120_90'!#REF!</definedName>
    <definedName name="K_uvel_2">'150_110'!#REF!</definedName>
    <definedName name="K_uvel_3">'120_75'!#REF!</definedName>
    <definedName name="Skidka_1">'120_90'!#REF!</definedName>
    <definedName name="Skidka_2">'150_110'!#REF!</definedName>
    <definedName name="Skidka_3">'120_75'!#REF!</definedName>
    <definedName name="Sum_1">'120_90'!#REF!</definedName>
    <definedName name="Sum_2">'150_110'!#REF!</definedName>
    <definedName name="Sum_3">'120_75'!#REF!</definedName>
    <definedName name="sum_bel_1">'120_90'!#REF!</definedName>
    <definedName name="sum_bel_2">'150_110'!#REF!</definedName>
    <definedName name="sum_bel_3">'120_75'!#REF!</definedName>
    <definedName name="sum_kor_1">'120_90'!#REF!</definedName>
    <definedName name="sum_kor_2">'150_110'!#REF!</definedName>
    <definedName name="sum_kor_3">'120_75'!#REF!</definedName>
    <definedName name="sum_sklad_bel_1">'120_90'!#REF!</definedName>
    <definedName name="sum_sklad_bel_2">'150_110'!#REF!</definedName>
    <definedName name="sum_sklad_bel_3">'120_75'!#REF!</definedName>
    <definedName name="sum_sklad_kor_1">'120_90'!#REF!</definedName>
    <definedName name="sum_sklad_kor_2">'150_110'!#REF!</definedName>
    <definedName name="sum_sklad_kor_3">'120_75'!#REF!</definedName>
    <definedName name="sum_zak_bel_1">'120_90'!#REF!</definedName>
    <definedName name="sum_zak_bel_2">'150_110'!#REF!</definedName>
    <definedName name="sum_zak_bel_3">'120_75'!#REF!</definedName>
    <definedName name="sum_zak_kor_1">'120_90'!#REF!</definedName>
    <definedName name="sum_zak_kor_2">'150_110'!#REF!</definedName>
    <definedName name="sum_zak_kor_3">'120_75'!#REF!</definedName>
    <definedName name="Summa_1">'120_90'!#REF!</definedName>
    <definedName name="Summa_2">'150_110'!#REF!</definedName>
    <definedName name="Summa_3">'120_75'!#REF!</definedName>
    <definedName name="БалАльт">'Восстановл_Лист9'!$F$28</definedName>
    <definedName name="БалДюна">'Восстановл_Лист13'!$F$28</definedName>
    <definedName name="БалЕкат">'Восстановл_Лист11'!$F$28</definedName>
    <definedName name="БалЗелен">'Восстановл_Лист18'!$F$30</definedName>
    <definedName name="БалКомис">'Восстановл_Лист5'!$C$13</definedName>
    <definedName name="БалКостя">'Восстановл_Лист5'!$I$13</definedName>
    <definedName name="БалНева">'Восстановл_Лист10'!$F$34</definedName>
    <definedName name="БалПальм">'Восстановл_Лист8'!$F$31</definedName>
    <definedName name="БалПаша">'Восстановл_Лист5'!$C$26</definedName>
    <definedName name="БалПолар">'Восстановл_Лист12'!$F$28</definedName>
    <definedName name="БалПраймер">'Восстановл_Лист17'!$X$30</definedName>
    <definedName name="БалСиняя">'Восстановл_Лист15'!$F$28</definedName>
    <definedName name="БалСтройплощ">'Восстановл_Лист14'!$F$40</definedName>
    <definedName name="БалТаун">'Восстановл_Лист6'!$F$37</definedName>
    <definedName name="БалФасад">'Восстановл_Лист16'!$F$28</definedName>
    <definedName name="БалЦКМ">'Восстановл_Лист7'!$F$45</definedName>
    <definedName name="К">'Восстановл_Лист1'!#REF!</definedName>
    <definedName name="К_1">'120_90'!#REF!</definedName>
    <definedName name="К_2">'150_110'!#REF!</definedName>
    <definedName name="К_3">'120_75'!#REF!</definedName>
    <definedName name="Критерий">'Восстановл_Лист4'!$F$325:$F$376</definedName>
    <definedName name="критерий2">'Восстановл_Лист4'!$C$5:$C$291</definedName>
    <definedName name="Курс">'Восстановл_Лист20'!$H$1</definedName>
    <definedName name="Курс_1">'120_90'!#REF!</definedName>
    <definedName name="Курс_2">'150_110'!#REF!</definedName>
    <definedName name="Курс_3">'120_75'!#REF!</definedName>
    <definedName name="Курс1">'Восстановл_Лист1'!$F$4</definedName>
    <definedName name="Курс1_1">#REF!</definedName>
    <definedName name="Курс1_2">#REF!</definedName>
    <definedName name="Курс1_3">#REF!</definedName>
    <definedName name="КурсДол">'Восстановл_Лист4'!$G$320</definedName>
    <definedName name="КурсЕвро">'Восстановл_Лист4'!$G$321</definedName>
    <definedName name="КурсКрос">'Восстановл_Лист4'!$G$319</definedName>
    <definedName name="КурсПолар">'Восстановл_Лист19'!$S$4</definedName>
    <definedName name="КурсРуб">#REF!</definedName>
    <definedName name="КурсРуб_1">#REF!</definedName>
    <definedName name="КурсРуб_2">#REF!</definedName>
    <definedName name="КурсРуб_3">#REF!</definedName>
    <definedName name="Название">'Восстановл_Лист4'!$D$5:$D$291</definedName>
    <definedName name="Название2">'Восстановл_Лист4'!$C$325:$C$376</definedName>
    <definedName name="Прибыль">'Восстановл_Лист4'!$F$5:$F$291</definedName>
    <definedName name="Прибыль2">'Восстановл_Лист4'!$D$325:$D$376</definedName>
    <definedName name="Скидка">'Восстановл_Лист2'!$G$34</definedName>
    <definedName name="Скидка_1">'120_90'!$E$42</definedName>
    <definedName name="Скидка_2">'150_110'!$E$41</definedName>
    <definedName name="Скидка_3">'120_75'!$E$41</definedName>
    <definedName name="Скидка_стар">#REF!</definedName>
    <definedName name="Скидка1">#REF!</definedName>
    <definedName name="Скидка1_1">#REF!</definedName>
    <definedName name="Скидка1_2">#REF!</definedName>
    <definedName name="Скидка1_3">#REF!</definedName>
    <definedName name="Скидка150_100">'150_110'!$E$42</definedName>
    <definedName name="Скидка2">'Восстановл_Лист3'!$B$13</definedName>
    <definedName name="Скидка2_1">#REF!</definedName>
    <definedName name="Скидка2_2">#REF!</definedName>
    <definedName name="Скидка2_3">#REF!</definedName>
    <definedName name="Скидка75">'120_75'!$E$42</definedName>
    <definedName name="Сумма">'Восстановл_Лист4'!$E$5:$E$291</definedName>
    <definedName name="СуммаПрибыли">'Восстановл_Лист4'!$J$377</definedName>
  </definedNames>
  <calcPr fullCalcOnLoad="1"/>
</workbook>
</file>

<file path=xl/sharedStrings.xml><?xml version="1.0" encoding="utf-8"?>
<sst xmlns="http://schemas.openxmlformats.org/spreadsheetml/2006/main" count="192" uniqueCount="70">
  <si>
    <r>
      <t xml:space="preserve">Система </t>
    </r>
    <r>
      <rPr>
        <b/>
        <sz val="12"/>
        <color indexed="8"/>
        <rFont val="Arial Cyr"/>
        <family val="2"/>
      </rPr>
      <t>120/90</t>
    </r>
    <r>
      <rPr>
        <sz val="12"/>
        <color indexed="8"/>
        <rFont val="Arial Cyr"/>
        <family val="2"/>
      </rPr>
      <t xml:space="preserve"> - оптимальный размер для домов любой величины</t>
    </r>
  </si>
  <si>
    <t>№</t>
  </si>
  <si>
    <t>Наименование</t>
  </si>
  <si>
    <t>Кол-во в упаковке</t>
  </si>
  <si>
    <t>Единица измерения</t>
  </si>
  <si>
    <t>Цена, руб</t>
  </si>
  <si>
    <t>Желоб 3м (D120мм)</t>
  </si>
  <si>
    <t>шт.</t>
  </si>
  <si>
    <t>Желоб 4м (D120мм)</t>
  </si>
  <si>
    <t>Угол внешний 90гр</t>
  </si>
  <si>
    <t>Угол внутренний 90гр</t>
  </si>
  <si>
    <t>Угол внешний* 135 гр</t>
  </si>
  <si>
    <t>Угол внутренний* 135 гр</t>
  </si>
  <si>
    <t>Соединитель желоба</t>
  </si>
  <si>
    <t>Заглушка желоба</t>
  </si>
  <si>
    <t>Универсальный кронштейн</t>
  </si>
  <si>
    <t>Кронштейн желоба металл. 315мм</t>
  </si>
  <si>
    <t>Кронштейн пластиковый</t>
  </si>
  <si>
    <t>Воронка расширительная</t>
  </si>
  <si>
    <t>Колено 45 гр.</t>
  </si>
  <si>
    <t>-</t>
  </si>
  <si>
    <t>Труба D90мм 3м (D90мм)</t>
  </si>
  <si>
    <t>Труба D90мм 4м (D90мм)</t>
  </si>
  <si>
    <t>Соединитель труб</t>
  </si>
  <si>
    <t>Наконечник трубы</t>
  </si>
  <si>
    <t>Расширительный элемент</t>
  </si>
  <si>
    <t>Разветвление 60 гр. (тройник)</t>
  </si>
  <si>
    <t>Крышка водосборника</t>
  </si>
  <si>
    <t>Переходной эл-т водосборника</t>
  </si>
  <si>
    <t>Решетка для листвы</t>
  </si>
  <si>
    <t>Клей</t>
  </si>
  <si>
    <t>Отвод для бочки</t>
  </si>
  <si>
    <t>Приспособление для сгибания кроншт-ов</t>
  </si>
  <si>
    <t>Клин 18/27 гр.</t>
  </si>
  <si>
    <t>*Стыкуется через соединители желоба</t>
  </si>
  <si>
    <r>
      <t xml:space="preserve">Система </t>
    </r>
    <r>
      <rPr>
        <b/>
        <sz val="12"/>
        <color indexed="8"/>
        <rFont val="Arial Cyr"/>
        <family val="2"/>
      </rPr>
      <t>120/75</t>
    </r>
    <r>
      <rPr>
        <sz val="12"/>
        <color indexed="8"/>
        <rFont val="Arial Cyr"/>
        <family val="2"/>
      </rPr>
      <t xml:space="preserve"> - эконом комбинация для небольших объектов</t>
    </r>
  </si>
  <si>
    <t>Угол внешний</t>
  </si>
  <si>
    <t>Угол внутренний</t>
  </si>
  <si>
    <t>Кроштейн желоба металл. 315мм</t>
  </si>
  <si>
    <t>Кроштейн пластиковый</t>
  </si>
  <si>
    <t>Воронка расширит. 120/90, 120/75</t>
  </si>
  <si>
    <t>Переходная часть 90/75 мм</t>
  </si>
  <si>
    <t>Труба D90мм 3м (D75мм)</t>
  </si>
  <si>
    <t>Труба D90мм 4м (D75мм)</t>
  </si>
  <si>
    <t>Хомут пластиковый (D75мм)</t>
  </si>
  <si>
    <t>Соединитель труб (D75мм)</t>
  </si>
  <si>
    <t>Наконечник трубы (D75мм)</t>
  </si>
  <si>
    <r>
      <t>Цена на</t>
    </r>
    <r>
      <rPr>
        <sz val="11"/>
        <rFont val="Arial"/>
        <family val="2"/>
      </rPr>
      <t xml:space="preserve"> размер</t>
    </r>
    <r>
      <rPr>
        <b/>
        <sz val="11"/>
        <rFont val="Arial"/>
        <family val="2"/>
      </rPr>
      <t xml:space="preserve"> D100</t>
    </r>
    <r>
      <rPr>
        <sz val="11"/>
        <rFont val="Arial"/>
        <family val="2"/>
      </rPr>
      <t xml:space="preserve"> (желоба и аксессуары) - </t>
    </r>
    <r>
      <rPr>
        <b/>
        <sz val="11"/>
        <rFont val="Arial"/>
        <family val="2"/>
      </rPr>
      <t>10%</t>
    </r>
    <r>
      <rPr>
        <sz val="11"/>
        <rFont val="Arial"/>
        <family val="2"/>
      </rPr>
      <t xml:space="preserve"> (от цены системы стандарт D120)</t>
    </r>
  </si>
  <si>
    <r>
      <t xml:space="preserve">Система </t>
    </r>
    <r>
      <rPr>
        <b/>
        <sz val="12"/>
        <color indexed="8"/>
        <rFont val="Arial Cyr"/>
        <family val="2"/>
      </rPr>
      <t>150/110</t>
    </r>
    <r>
      <rPr>
        <sz val="12"/>
        <color indexed="8"/>
        <rFont val="Arial Cyr"/>
        <family val="2"/>
      </rPr>
      <t xml:space="preserve"> - система большого диаметра для крупных объектов</t>
    </r>
  </si>
  <si>
    <t>Желоб 3м (D150мм)</t>
  </si>
  <si>
    <t>Желоб 4м (D150мм)</t>
  </si>
  <si>
    <t>Труба D90мм 3м (D110мм)</t>
  </si>
  <si>
    <t>Труба D90мм 4м (D110мм)</t>
  </si>
  <si>
    <t>Белый, серый</t>
  </si>
  <si>
    <r>
      <t>Коричневый</t>
    </r>
    <r>
      <rPr>
        <sz val="10"/>
        <color indexed="8"/>
        <rFont val="Arial Cyr"/>
        <family val="2"/>
      </rPr>
      <t xml:space="preserve">, </t>
    </r>
    <r>
      <rPr>
        <b/>
        <sz val="10"/>
        <color indexed="8"/>
        <rFont val="Arial Cyr"/>
        <family val="0"/>
      </rPr>
      <t>графит</t>
    </r>
    <r>
      <rPr>
        <sz val="10"/>
        <color indexed="8"/>
        <rFont val="Arial Cyr"/>
        <family val="2"/>
      </rPr>
      <t>, чёрный</t>
    </r>
  </si>
  <si>
    <r>
      <t>Красный</t>
    </r>
    <r>
      <rPr>
        <sz val="10"/>
        <color indexed="8"/>
        <rFont val="Arial Cyr"/>
        <family val="2"/>
      </rPr>
      <t xml:space="preserve">, </t>
    </r>
    <r>
      <rPr>
        <b/>
        <sz val="10"/>
        <color indexed="8"/>
        <rFont val="Arial Cyr"/>
        <family val="0"/>
      </rPr>
      <t>зелёный</t>
    </r>
  </si>
  <si>
    <t>Коричневый, графит, чёрный</t>
  </si>
  <si>
    <t xml:space="preserve">     Система поставляется под заказ.</t>
  </si>
  <si>
    <t>Водосточная система Plastmo (Польша, ПВХ)</t>
  </si>
  <si>
    <t>Колено 75 гр.</t>
  </si>
  <si>
    <t>Колено 60 гр.</t>
  </si>
  <si>
    <t>Колено 60 гр. (D75мм)</t>
  </si>
  <si>
    <t>Колено 75 гр. (D75мм)</t>
  </si>
  <si>
    <t>Колено  75 гр.</t>
  </si>
  <si>
    <t>6200 или в аренду</t>
  </si>
  <si>
    <t>18,03,2014</t>
  </si>
  <si>
    <t>Хомут пластиковый (2 шт упак)</t>
  </si>
  <si>
    <r>
      <t>Всегда на складе цвета</t>
    </r>
    <r>
      <rPr>
        <sz val="11"/>
        <rFont val="Arial"/>
        <family val="2"/>
      </rPr>
      <t xml:space="preserve">: белый, серый, коричневый, графит; </t>
    </r>
    <r>
      <rPr>
        <b/>
        <sz val="11"/>
        <rFont val="Arial"/>
        <family val="2"/>
      </rPr>
      <t>под заказ:</t>
    </r>
    <r>
      <rPr>
        <sz val="11"/>
        <rFont val="Arial"/>
        <family val="2"/>
      </rPr>
      <t xml:space="preserve"> черный ; зеленый, красный, медный (цена медного: белый + 65%).</t>
    </r>
  </si>
  <si>
    <r>
      <t>Элементы D100/75 - поставка под заказ. Элементы D120 цвета на складе</t>
    </r>
    <r>
      <rPr>
        <sz val="11"/>
        <rFont val="Arial"/>
        <family val="2"/>
      </rPr>
      <t>: белый, серый, коричневый,  графит.</t>
    </r>
  </si>
  <si>
    <t>Хомут пластиковый 2шт в упак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</si>
</sst>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[$€-1]_-;\-* #,##0.00\ [$€-1]_-;_-* \-??\ [$€-1]_-;_-@_-"/>
    <numFmt numFmtId="165" formatCode="0.0"/>
    <numFmt numFmtId="166" formatCode="#,##0.00_ ;\-#,##0.00\ "/>
    <numFmt numFmtId="167" formatCode="#,##0.0_ ;\-#,##0.0\ "/>
    <numFmt numFmtId="168" formatCode="#,##0_ ;\-#,##0\ "/>
  </numFmts>
  <fonts count="49">
    <font>
      <sz val="10"/>
      <name val="Arial"/>
      <family val="2"/>
    </font>
    <font>
      <u val="single"/>
      <sz val="9.1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8"/>
      <name val="Arial Cyr"/>
      <family val="2"/>
    </font>
    <font>
      <sz val="8"/>
      <color indexed="8"/>
      <name val="Arial Cyr"/>
      <family val="2"/>
    </font>
    <font>
      <b/>
      <sz val="11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8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9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11" fillId="0" borderId="24" xfId="0" applyFont="1" applyBorder="1" applyAlignment="1">
      <alignment vertical="top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10" fillId="0" borderId="25" xfId="0" applyFont="1" applyFill="1" applyBorder="1" applyAlignment="1">
      <alignment horizontal="center" wrapText="1"/>
    </xf>
    <xf numFmtId="2" fontId="6" fillId="0" borderId="2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2" fontId="6" fillId="0" borderId="3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9" fillId="0" borderId="34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6" fillId="0" borderId="35" xfId="0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2" fontId="6" fillId="0" borderId="33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2" fontId="6" fillId="0" borderId="37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6" fillId="0" borderId="38" xfId="0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2" fontId="6" fillId="0" borderId="4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41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857250</xdr:colOff>
      <xdr:row>4</xdr:row>
      <xdr:rowOff>123825</xdr:rowOff>
    </xdr:from>
    <xdr:to>
      <xdr:col>6</xdr:col>
      <xdr:colOff>695325</xdr:colOff>
      <xdr:row>5</xdr:row>
      <xdr:rowOff>200025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02882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104775</xdr:rowOff>
    </xdr:from>
    <xdr:to>
      <xdr:col>6</xdr:col>
      <xdr:colOff>247650</xdr:colOff>
      <xdr:row>2</xdr:row>
      <xdr:rowOff>561975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4775"/>
          <a:ext cx="5724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942975</xdr:colOff>
      <xdr:row>4</xdr:row>
      <xdr:rowOff>9525</xdr:rowOff>
    </xdr:from>
    <xdr:to>
      <xdr:col>6</xdr:col>
      <xdr:colOff>781050</xdr:colOff>
      <xdr:row>5</xdr:row>
      <xdr:rowOff>180975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17907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47625</xdr:rowOff>
    </xdr:from>
    <xdr:to>
      <xdr:col>6</xdr:col>
      <xdr:colOff>704850</xdr:colOff>
      <xdr:row>2</xdr:row>
      <xdr:rowOff>628650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47625"/>
          <a:ext cx="59912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6</xdr:row>
      <xdr:rowOff>0</xdr:rowOff>
    </xdr:from>
    <xdr:to>
      <xdr:col>5</xdr:col>
      <xdr:colOff>1219200</xdr:colOff>
      <xdr:row>6</xdr:row>
      <xdr:rowOff>276225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009775"/>
          <a:ext cx="904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47625</xdr:rowOff>
    </xdr:from>
    <xdr:to>
      <xdr:col>5</xdr:col>
      <xdr:colOff>1143000</xdr:colOff>
      <xdr:row>3</xdr:row>
      <xdr:rowOff>514350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47625"/>
          <a:ext cx="5724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0" zoomScaleNormal="80" zoomScalePageLayoutView="0" workbookViewId="0" topLeftCell="A1">
      <selection activeCell="G30" sqref="G30"/>
    </sheetView>
  </sheetViews>
  <sheetFormatPr defaultColWidth="9.140625" defaultRowHeight="12.75"/>
  <cols>
    <col min="1" max="1" width="3.28125" style="0" customWidth="1"/>
    <col min="2" max="2" width="39.00390625" style="0" customWidth="1"/>
    <col min="3" max="3" width="8.00390625" style="0" customWidth="1"/>
    <col min="4" max="4" width="7.421875" style="0" customWidth="1"/>
    <col min="5" max="5" width="12.140625" style="0" customWidth="1"/>
    <col min="6" max="6" width="15.7109375" style="0" customWidth="1"/>
    <col min="7" max="7" width="11.140625" style="0" customWidth="1"/>
  </cols>
  <sheetData>
    <row r="1" spans="1:7" ht="51" customHeight="1">
      <c r="A1" s="68"/>
      <c r="B1" s="68"/>
      <c r="G1" s="1"/>
    </row>
    <row r="2" spans="1:6" ht="9" customHeight="1">
      <c r="A2" s="2"/>
      <c r="B2" s="2"/>
      <c r="F2" s="3"/>
    </row>
    <row r="3" spans="1:7" ht="77.25" customHeight="1">
      <c r="A3" s="75" t="s">
        <v>58</v>
      </c>
      <c r="B3" s="75"/>
      <c r="C3" s="75"/>
      <c r="D3" s="75"/>
      <c r="E3" s="75"/>
      <c r="F3" s="75"/>
      <c r="G3" s="75"/>
    </row>
    <row r="4" spans="1:7" ht="12.75" customHeight="1">
      <c r="A4" s="4"/>
      <c r="B4" s="4"/>
      <c r="F4" s="5"/>
      <c r="G4" s="5" t="s">
        <v>65</v>
      </c>
    </row>
    <row r="5" spans="1:7" ht="21" customHeight="1">
      <c r="A5" s="6"/>
      <c r="B5" s="6"/>
      <c r="C5" s="6"/>
      <c r="D5" s="6"/>
      <c r="E5" s="6"/>
      <c r="F5" s="6"/>
      <c r="G5" s="6"/>
    </row>
    <row r="6" spans="1:7" ht="22.5" customHeight="1">
      <c r="A6" s="76" t="s">
        <v>0</v>
      </c>
      <c r="B6" s="76"/>
      <c r="C6" s="76"/>
      <c r="D6" s="76"/>
      <c r="E6" s="76"/>
      <c r="F6" s="76"/>
      <c r="G6" s="76"/>
    </row>
    <row r="7" spans="1:7" ht="15.75" customHeight="1">
      <c r="A7" s="77" t="s">
        <v>1</v>
      </c>
      <c r="B7" s="78" t="s">
        <v>2</v>
      </c>
      <c r="C7" s="79" t="s">
        <v>3</v>
      </c>
      <c r="D7" s="80" t="s">
        <v>4</v>
      </c>
      <c r="E7" s="81" t="s">
        <v>5</v>
      </c>
      <c r="F7" s="81"/>
      <c r="G7" s="81"/>
    </row>
    <row r="8" spans="1:7" ht="28.5" customHeight="1">
      <c r="A8" s="77"/>
      <c r="B8" s="78"/>
      <c r="C8" s="79"/>
      <c r="D8" s="80"/>
      <c r="E8" s="37" t="s">
        <v>53</v>
      </c>
      <c r="F8" s="7" t="s">
        <v>54</v>
      </c>
      <c r="G8" s="8" t="s">
        <v>55</v>
      </c>
    </row>
    <row r="9" spans="1:9" ht="14.25">
      <c r="A9" s="9">
        <v>1</v>
      </c>
      <c r="B9" s="10" t="s">
        <v>6</v>
      </c>
      <c r="C9" s="10">
        <v>10</v>
      </c>
      <c r="D9" s="11" t="s">
        <v>7</v>
      </c>
      <c r="E9" s="12">
        <v>465</v>
      </c>
      <c r="F9" s="13">
        <v>537</v>
      </c>
      <c r="G9" s="14">
        <v>600</v>
      </c>
      <c r="I9" s="15"/>
    </row>
    <row r="10" spans="1:9" ht="14.25">
      <c r="A10" s="16">
        <v>2</v>
      </c>
      <c r="B10" s="17" t="s">
        <v>8</v>
      </c>
      <c r="C10" s="17">
        <v>10</v>
      </c>
      <c r="D10" s="18" t="s">
        <v>7</v>
      </c>
      <c r="E10" s="19">
        <v>620</v>
      </c>
      <c r="F10" s="20">
        <v>716</v>
      </c>
      <c r="G10" s="14">
        <v>800</v>
      </c>
      <c r="I10" s="15"/>
    </row>
    <row r="11" spans="1:9" ht="14.25">
      <c r="A11" s="16">
        <v>3</v>
      </c>
      <c r="B11" s="17" t="s">
        <v>9</v>
      </c>
      <c r="C11" s="17">
        <v>10</v>
      </c>
      <c r="D11" s="18" t="s">
        <v>7</v>
      </c>
      <c r="E11" s="19">
        <v>229</v>
      </c>
      <c r="F11" s="20">
        <v>236</v>
      </c>
      <c r="G11" s="14">
        <v>295</v>
      </c>
      <c r="I11" s="15"/>
    </row>
    <row r="12" spans="1:9" ht="14.25">
      <c r="A12" s="16">
        <v>4</v>
      </c>
      <c r="B12" s="17" t="s">
        <v>10</v>
      </c>
      <c r="C12" s="17">
        <v>10</v>
      </c>
      <c r="D12" s="18" t="s">
        <v>7</v>
      </c>
      <c r="E12" s="19">
        <v>229</v>
      </c>
      <c r="F12" s="20">
        <v>236</v>
      </c>
      <c r="G12" s="14">
        <v>295</v>
      </c>
      <c r="I12" s="15"/>
    </row>
    <row r="13" spans="1:9" ht="14.25">
      <c r="A13" s="16">
        <v>5</v>
      </c>
      <c r="B13" s="17" t="s">
        <v>11</v>
      </c>
      <c r="C13" s="17">
        <v>25</v>
      </c>
      <c r="D13" s="18" t="s">
        <v>7</v>
      </c>
      <c r="E13" s="19">
        <v>580</v>
      </c>
      <c r="F13" s="20">
        <v>650</v>
      </c>
      <c r="G13" s="14">
        <v>750</v>
      </c>
      <c r="I13" s="15"/>
    </row>
    <row r="14" spans="1:9" ht="14.25">
      <c r="A14" s="16">
        <v>6</v>
      </c>
      <c r="B14" s="17" t="s">
        <v>12</v>
      </c>
      <c r="C14" s="17">
        <v>25</v>
      </c>
      <c r="D14" s="18" t="s">
        <v>7</v>
      </c>
      <c r="E14" s="19">
        <v>580</v>
      </c>
      <c r="F14" s="20">
        <v>650</v>
      </c>
      <c r="G14" s="14">
        <v>750</v>
      </c>
      <c r="I14" s="15"/>
    </row>
    <row r="15" spans="1:9" ht="14.25">
      <c r="A15" s="16">
        <v>7</v>
      </c>
      <c r="B15" s="17" t="s">
        <v>13</v>
      </c>
      <c r="C15" s="17">
        <v>20</v>
      </c>
      <c r="D15" s="18" t="s">
        <v>7</v>
      </c>
      <c r="E15" s="19">
        <v>66</v>
      </c>
      <c r="F15" s="20">
        <v>67</v>
      </c>
      <c r="G15" s="14">
        <v>82</v>
      </c>
      <c r="I15" s="15"/>
    </row>
    <row r="16" spans="1:9" ht="14.25">
      <c r="A16" s="16">
        <v>8</v>
      </c>
      <c r="B16" s="17" t="s">
        <v>14</v>
      </c>
      <c r="C16" s="17">
        <v>20</v>
      </c>
      <c r="D16" s="18" t="s">
        <v>7</v>
      </c>
      <c r="E16" s="19">
        <v>84</v>
      </c>
      <c r="F16" s="20">
        <v>84</v>
      </c>
      <c r="G16" s="14">
        <v>92</v>
      </c>
      <c r="I16" s="15"/>
    </row>
    <row r="17" spans="1:9" ht="14.25">
      <c r="A17" s="16">
        <v>9</v>
      </c>
      <c r="B17" s="17" t="s">
        <v>15</v>
      </c>
      <c r="C17" s="17">
        <v>25</v>
      </c>
      <c r="D17" s="18" t="s">
        <v>7</v>
      </c>
      <c r="E17" s="19">
        <v>170</v>
      </c>
      <c r="F17" s="20">
        <v>180</v>
      </c>
      <c r="G17" s="14">
        <v>190</v>
      </c>
      <c r="I17" s="15"/>
    </row>
    <row r="18" spans="1:9" ht="14.25">
      <c r="A18" s="16">
        <v>10</v>
      </c>
      <c r="B18" s="21" t="s">
        <v>16</v>
      </c>
      <c r="C18" s="17">
        <v>25</v>
      </c>
      <c r="D18" s="18" t="s">
        <v>7</v>
      </c>
      <c r="E18" s="59">
        <v>190</v>
      </c>
      <c r="F18" s="60">
        <f>190*(1-Скидка_1)</f>
        <v>190</v>
      </c>
      <c r="G18" s="61">
        <f>190*(1-Скидка_1)</f>
        <v>190</v>
      </c>
      <c r="I18" s="15"/>
    </row>
    <row r="19" spans="1:9" ht="14.25">
      <c r="A19" s="16">
        <v>11</v>
      </c>
      <c r="B19" s="17" t="s">
        <v>17</v>
      </c>
      <c r="C19" s="17">
        <v>25</v>
      </c>
      <c r="D19" s="18" t="s">
        <v>7</v>
      </c>
      <c r="E19" s="19">
        <v>68</v>
      </c>
      <c r="F19" s="20">
        <v>72</v>
      </c>
      <c r="G19" s="14">
        <v>80</v>
      </c>
      <c r="I19" s="15"/>
    </row>
    <row r="20" spans="1:9" ht="14.25">
      <c r="A20" s="16">
        <v>12</v>
      </c>
      <c r="B20" s="17" t="s">
        <v>18</v>
      </c>
      <c r="C20" s="17">
        <v>10</v>
      </c>
      <c r="D20" s="18" t="s">
        <v>7</v>
      </c>
      <c r="E20" s="19">
        <v>288</v>
      </c>
      <c r="F20" s="20">
        <v>307</v>
      </c>
      <c r="G20" s="14">
        <v>420</v>
      </c>
      <c r="I20" s="15"/>
    </row>
    <row r="21" spans="1:9" ht="14.25">
      <c r="A21" s="16">
        <v>13</v>
      </c>
      <c r="B21" s="17" t="s">
        <v>19</v>
      </c>
      <c r="C21" s="17">
        <v>20</v>
      </c>
      <c r="D21" s="18" t="s">
        <v>7</v>
      </c>
      <c r="E21" s="19">
        <v>199</v>
      </c>
      <c r="F21" s="20">
        <v>230</v>
      </c>
      <c r="G21" s="14" t="s">
        <v>20</v>
      </c>
      <c r="I21" s="15"/>
    </row>
    <row r="22" spans="1:9" ht="14.25">
      <c r="A22" s="16">
        <v>14</v>
      </c>
      <c r="B22" s="17" t="s">
        <v>60</v>
      </c>
      <c r="C22" s="17">
        <v>20</v>
      </c>
      <c r="D22" s="18" t="s">
        <v>7</v>
      </c>
      <c r="E22" s="19">
        <v>151</v>
      </c>
      <c r="F22" s="20">
        <v>173</v>
      </c>
      <c r="G22" s="14">
        <v>180</v>
      </c>
      <c r="I22" s="15"/>
    </row>
    <row r="23" spans="1:9" ht="14.25">
      <c r="A23" s="16">
        <v>15</v>
      </c>
      <c r="B23" s="17" t="s">
        <v>59</v>
      </c>
      <c r="C23" s="17">
        <v>20</v>
      </c>
      <c r="D23" s="18" t="s">
        <v>7</v>
      </c>
      <c r="E23" s="19">
        <v>151</v>
      </c>
      <c r="F23" s="20">
        <v>173</v>
      </c>
      <c r="G23" s="14">
        <v>270</v>
      </c>
      <c r="I23" s="15"/>
    </row>
    <row r="24" spans="1:9" ht="14.25">
      <c r="A24" s="16">
        <v>16</v>
      </c>
      <c r="B24" s="17" t="s">
        <v>21</v>
      </c>
      <c r="C24" s="17">
        <v>7</v>
      </c>
      <c r="D24" s="18" t="s">
        <v>7</v>
      </c>
      <c r="E24" s="19">
        <v>585</v>
      </c>
      <c r="F24" s="20">
        <v>711</v>
      </c>
      <c r="G24" s="14">
        <v>750</v>
      </c>
      <c r="I24" s="15"/>
    </row>
    <row r="25" spans="1:9" ht="14.25">
      <c r="A25" s="16">
        <v>17</v>
      </c>
      <c r="B25" s="17" t="s">
        <v>22</v>
      </c>
      <c r="C25" s="17">
        <v>7</v>
      </c>
      <c r="D25" s="18" t="s">
        <v>7</v>
      </c>
      <c r="E25" s="19">
        <v>780</v>
      </c>
      <c r="F25" s="20">
        <v>948</v>
      </c>
      <c r="G25" s="14">
        <v>1000</v>
      </c>
      <c r="I25" s="15"/>
    </row>
    <row r="26" spans="1:9" ht="14.25">
      <c r="A26" s="16">
        <v>18</v>
      </c>
      <c r="B26" s="17" t="s">
        <v>66</v>
      </c>
      <c r="C26" s="17">
        <v>20</v>
      </c>
      <c r="D26" s="18" t="s">
        <v>7</v>
      </c>
      <c r="E26" s="19">
        <v>160</v>
      </c>
      <c r="F26" s="20">
        <v>180</v>
      </c>
      <c r="G26" s="14">
        <v>196</v>
      </c>
      <c r="I26" s="15"/>
    </row>
    <row r="27" spans="1:9" ht="14.25">
      <c r="A27" s="16">
        <v>19</v>
      </c>
      <c r="B27" s="17" t="s">
        <v>23</v>
      </c>
      <c r="C27" s="17">
        <v>10</v>
      </c>
      <c r="D27" s="18" t="s">
        <v>7</v>
      </c>
      <c r="E27" s="19">
        <v>89</v>
      </c>
      <c r="F27" s="20">
        <v>100</v>
      </c>
      <c r="G27" s="14">
        <v>100</v>
      </c>
      <c r="I27" s="15"/>
    </row>
    <row r="28" spans="1:9" ht="14.25">
      <c r="A28" s="16">
        <v>20</v>
      </c>
      <c r="B28" s="17" t="s">
        <v>24</v>
      </c>
      <c r="C28" s="17">
        <v>20</v>
      </c>
      <c r="D28" s="18" t="s">
        <v>7</v>
      </c>
      <c r="E28" s="19">
        <v>159</v>
      </c>
      <c r="F28" s="20">
        <v>188</v>
      </c>
      <c r="G28" s="14">
        <v>200</v>
      </c>
      <c r="I28" s="15"/>
    </row>
    <row r="29" spans="1:9" ht="14.25">
      <c r="A29" s="16">
        <v>21</v>
      </c>
      <c r="B29" s="22" t="s">
        <v>25</v>
      </c>
      <c r="C29" s="22">
        <v>1</v>
      </c>
      <c r="D29" s="18" t="s">
        <v>7</v>
      </c>
      <c r="E29" s="19">
        <v>1200</v>
      </c>
      <c r="F29" s="20">
        <v>1231</v>
      </c>
      <c r="G29" s="14">
        <v>1300</v>
      </c>
      <c r="I29" s="15"/>
    </row>
    <row r="30" spans="1:9" ht="14.25">
      <c r="A30" s="16">
        <v>22</v>
      </c>
      <c r="B30" s="22" t="s">
        <v>26</v>
      </c>
      <c r="C30" s="22">
        <v>2</v>
      </c>
      <c r="D30" s="18" t="s">
        <v>7</v>
      </c>
      <c r="E30" s="19">
        <v>556</v>
      </c>
      <c r="F30" s="20">
        <v>610</v>
      </c>
      <c r="G30" s="14">
        <v>700</v>
      </c>
      <c r="I30" s="15"/>
    </row>
    <row r="31" spans="1:9" ht="14.25">
      <c r="A31" s="16">
        <v>23</v>
      </c>
      <c r="B31" s="22" t="s">
        <v>28</v>
      </c>
      <c r="C31" s="22">
        <v>10</v>
      </c>
      <c r="D31" s="18" t="s">
        <v>7</v>
      </c>
      <c r="E31" s="19">
        <v>360</v>
      </c>
      <c r="F31" s="20">
        <v>420</v>
      </c>
      <c r="G31" s="14" t="s">
        <v>20</v>
      </c>
      <c r="I31" s="15"/>
    </row>
    <row r="32" spans="1:9" ht="14.25">
      <c r="A32" s="16">
        <v>24</v>
      </c>
      <c r="B32" s="22" t="s">
        <v>29</v>
      </c>
      <c r="C32" s="22">
        <v>50</v>
      </c>
      <c r="D32" s="18" t="s">
        <v>7</v>
      </c>
      <c r="E32" s="70">
        <v>108</v>
      </c>
      <c r="F32" s="70"/>
      <c r="G32" s="70"/>
      <c r="I32" s="15"/>
    </row>
    <row r="33" spans="1:9" ht="14.25">
      <c r="A33" s="16">
        <v>25</v>
      </c>
      <c r="B33" s="22" t="s">
        <v>30</v>
      </c>
      <c r="C33" s="22">
        <v>20</v>
      </c>
      <c r="D33" s="18" t="s">
        <v>7</v>
      </c>
      <c r="E33" s="70">
        <v>318</v>
      </c>
      <c r="F33" s="70"/>
      <c r="G33" s="70"/>
      <c r="I33" s="15"/>
    </row>
    <row r="34" spans="1:9" ht="14.25">
      <c r="A34" s="16">
        <v>26</v>
      </c>
      <c r="B34" s="23" t="s">
        <v>32</v>
      </c>
      <c r="C34" s="24">
        <v>1</v>
      </c>
      <c r="D34" s="18" t="s">
        <v>7</v>
      </c>
      <c r="E34" s="72" t="s">
        <v>64</v>
      </c>
      <c r="F34" s="73"/>
      <c r="G34" s="74"/>
      <c r="I34" s="15"/>
    </row>
    <row r="35" spans="1:9" ht="14.25">
      <c r="A35" s="16">
        <v>27</v>
      </c>
      <c r="B35" s="25" t="s">
        <v>33</v>
      </c>
      <c r="C35" s="25">
        <v>25</v>
      </c>
      <c r="D35" s="18" t="s">
        <v>7</v>
      </c>
      <c r="E35" s="26">
        <v>88</v>
      </c>
      <c r="F35" s="27">
        <v>90</v>
      </c>
      <c r="G35" s="28">
        <v>98</v>
      </c>
      <c r="I35" s="15"/>
    </row>
    <row r="36" spans="1:6" ht="14.25">
      <c r="A36" s="29"/>
      <c r="B36" s="30" t="s">
        <v>34</v>
      </c>
      <c r="C36" s="29"/>
      <c r="D36" s="29"/>
      <c r="E36" s="71"/>
      <c r="F36" s="71"/>
    </row>
    <row r="37" spans="1:6" ht="6" customHeight="1">
      <c r="A37" s="32"/>
      <c r="B37" s="32"/>
      <c r="C37" s="32"/>
      <c r="D37" s="32"/>
      <c r="E37" s="31"/>
      <c r="F37" s="31"/>
    </row>
    <row r="38" spans="1:7" ht="32.25" customHeight="1">
      <c r="A38" s="69" t="s">
        <v>67</v>
      </c>
      <c r="B38" s="69"/>
      <c r="C38" s="69"/>
      <c r="D38" s="69"/>
      <c r="E38" s="69"/>
      <c r="F38" s="69"/>
      <c r="G38" s="69"/>
    </row>
    <row r="39" spans="1:6" ht="14.25" customHeight="1">
      <c r="A39" s="33"/>
      <c r="B39" s="34"/>
      <c r="C39" s="34"/>
      <c r="D39" s="34"/>
      <c r="E39" s="34"/>
      <c r="F39" s="34"/>
    </row>
    <row r="40" spans="1:6" ht="15" customHeight="1">
      <c r="A40" s="33"/>
      <c r="B40" s="34"/>
      <c r="C40" s="34"/>
      <c r="D40" s="34"/>
      <c r="E40" s="34"/>
      <c r="F40" s="34"/>
    </row>
    <row r="41" spans="1:5" ht="12.75">
      <c r="A41" s="35"/>
      <c r="B41" s="35"/>
      <c r="C41" s="35"/>
      <c r="D41" s="35"/>
      <c r="E41" s="35"/>
    </row>
    <row r="42" spans="1:5" ht="12.75">
      <c r="A42" s="35"/>
      <c r="B42" s="35"/>
      <c r="C42" s="35"/>
      <c r="D42" s="35"/>
      <c r="E42" s="36"/>
    </row>
    <row r="43" spans="1:5" ht="12.75">
      <c r="A43" s="35"/>
      <c r="B43" s="35"/>
      <c r="C43" s="35"/>
      <c r="D43" s="35"/>
      <c r="E43" s="35"/>
    </row>
    <row r="44" spans="1:5" ht="12.75">
      <c r="A44" s="35"/>
      <c r="B44" s="35"/>
      <c r="C44" s="35"/>
      <c r="D44" s="35"/>
      <c r="E44" s="35"/>
    </row>
    <row r="45" spans="1:5" ht="12.75">
      <c r="A45" s="35"/>
      <c r="B45" s="35"/>
      <c r="C45" s="35"/>
      <c r="D45" s="35"/>
      <c r="E45" s="35"/>
    </row>
    <row r="46" spans="1:5" ht="12.75">
      <c r="A46" s="35"/>
      <c r="B46" s="35"/>
      <c r="C46" s="35"/>
      <c r="D46" s="35"/>
      <c r="E46" s="35"/>
    </row>
    <row r="47" spans="1:5" ht="12.75">
      <c r="A47" s="35"/>
      <c r="B47" s="35"/>
      <c r="C47" s="35"/>
      <c r="D47" s="35"/>
      <c r="E47" s="35"/>
    </row>
  </sheetData>
  <sheetProtection selectLockedCells="1" selectUnlockedCells="1"/>
  <mergeCells count="12">
    <mergeCell ref="D7:D8"/>
    <mergeCell ref="E7:G7"/>
    <mergeCell ref="A38:G38"/>
    <mergeCell ref="E32:G32"/>
    <mergeCell ref="E33:G33"/>
    <mergeCell ref="E36:F36"/>
    <mergeCell ref="E34:G34"/>
    <mergeCell ref="A3:G3"/>
    <mergeCell ref="A6:G6"/>
    <mergeCell ref="A7:A8"/>
    <mergeCell ref="B7:B8"/>
    <mergeCell ref="C7:C8"/>
  </mergeCells>
  <printOptions horizontalCentered="1"/>
  <pageMargins left="0.4724409448818898" right="0.4724409448818898" top="0.3937007874015748" bottom="0.35433070866141736" header="0.5118110236220472" footer="0.5118110236220472"/>
  <pageSetup fitToHeight="1" fitToWidth="1" horizontalDpi="300" verticalDpi="3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80" zoomScaleNormal="80" zoomScalePageLayoutView="0" workbookViewId="0" topLeftCell="A1">
      <selection activeCell="K18" sqref="K18"/>
    </sheetView>
  </sheetViews>
  <sheetFormatPr defaultColWidth="9.140625" defaultRowHeight="12.75"/>
  <cols>
    <col min="1" max="1" width="3.28125" style="0" customWidth="1"/>
    <col min="2" max="2" width="38.140625" style="0" customWidth="1"/>
    <col min="3" max="3" width="8.00390625" style="0" customWidth="1"/>
    <col min="4" max="4" width="7.421875" style="0" customWidth="1"/>
    <col min="5" max="5" width="11.421875" style="0" customWidth="1"/>
    <col min="6" max="6" width="16.421875" style="0" customWidth="1"/>
    <col min="7" max="7" width="12.28125" style="0" customWidth="1"/>
  </cols>
  <sheetData>
    <row r="1" spans="1:7" ht="41.25" customHeight="1">
      <c r="A1" s="68"/>
      <c r="B1" s="68"/>
      <c r="G1" s="1"/>
    </row>
    <row r="2" spans="1:6" ht="9" customHeight="1">
      <c r="A2" s="2"/>
      <c r="B2" s="2"/>
      <c r="F2" s="3"/>
    </row>
    <row r="3" spans="1:7" ht="77.25" customHeight="1">
      <c r="A3" s="75" t="s">
        <v>58</v>
      </c>
      <c r="B3" s="75"/>
      <c r="C3" s="75"/>
      <c r="D3" s="75"/>
      <c r="E3" s="75"/>
      <c r="F3" s="75"/>
      <c r="G3" s="75"/>
    </row>
    <row r="4" spans="1:7" ht="12.75" customHeight="1">
      <c r="A4" s="4"/>
      <c r="B4" s="4"/>
      <c r="F4" s="5"/>
      <c r="G4" s="5">
        <v>41716</v>
      </c>
    </row>
    <row r="5" spans="1:7" ht="9" customHeight="1">
      <c r="A5" s="6"/>
      <c r="B5" s="6"/>
      <c r="C5" s="6"/>
      <c r="D5" s="6"/>
      <c r="E5" s="6"/>
      <c r="F5" s="6"/>
      <c r="G5" s="6"/>
    </row>
    <row r="6" spans="1:7" ht="22.5" customHeight="1" thickBot="1">
      <c r="A6" s="76" t="s">
        <v>35</v>
      </c>
      <c r="B6" s="76"/>
      <c r="C6" s="76"/>
      <c r="D6" s="76"/>
      <c r="E6" s="76"/>
      <c r="F6" s="76"/>
      <c r="G6" s="76"/>
    </row>
    <row r="7" spans="1:7" ht="15.75" customHeight="1">
      <c r="A7" s="93" t="s">
        <v>1</v>
      </c>
      <c r="B7" s="84" t="s">
        <v>2</v>
      </c>
      <c r="C7" s="86" t="s">
        <v>3</v>
      </c>
      <c r="D7" s="88" t="s">
        <v>4</v>
      </c>
      <c r="E7" s="90" t="s">
        <v>5</v>
      </c>
      <c r="F7" s="91"/>
      <c r="G7" s="92"/>
    </row>
    <row r="8" spans="1:7" ht="28.5" customHeight="1" thickBot="1">
      <c r="A8" s="94"/>
      <c r="B8" s="85"/>
      <c r="C8" s="87"/>
      <c r="D8" s="89"/>
      <c r="E8" s="37" t="s">
        <v>53</v>
      </c>
      <c r="F8" s="7" t="s">
        <v>54</v>
      </c>
      <c r="G8" s="8" t="s">
        <v>55</v>
      </c>
    </row>
    <row r="9" spans="1:9" ht="15" thickTop="1">
      <c r="A9" s="9">
        <v>1</v>
      </c>
      <c r="B9" s="10" t="s">
        <v>6</v>
      </c>
      <c r="C9" s="10">
        <v>10</v>
      </c>
      <c r="D9" s="11" t="s">
        <v>7</v>
      </c>
      <c r="E9" s="12">
        <v>465</v>
      </c>
      <c r="F9" s="13">
        <v>537</v>
      </c>
      <c r="G9" s="65">
        <v>600</v>
      </c>
      <c r="I9" s="15"/>
    </row>
    <row r="10" spans="1:9" ht="14.25">
      <c r="A10" s="16">
        <v>2</v>
      </c>
      <c r="B10" s="17" t="s">
        <v>8</v>
      </c>
      <c r="C10" s="17">
        <v>10</v>
      </c>
      <c r="D10" s="18" t="s">
        <v>7</v>
      </c>
      <c r="E10" s="19">
        <v>620</v>
      </c>
      <c r="F10" s="20">
        <v>716</v>
      </c>
      <c r="G10" s="14">
        <v>800</v>
      </c>
      <c r="I10" s="15"/>
    </row>
    <row r="11" spans="1:9" ht="14.25">
      <c r="A11" s="16">
        <v>3</v>
      </c>
      <c r="B11" s="17" t="s">
        <v>36</v>
      </c>
      <c r="C11" s="17">
        <v>10</v>
      </c>
      <c r="D11" s="18" t="s">
        <v>7</v>
      </c>
      <c r="E11" s="19">
        <v>229</v>
      </c>
      <c r="F11" s="20">
        <v>236</v>
      </c>
      <c r="G11" s="14">
        <v>295</v>
      </c>
      <c r="I11" s="15"/>
    </row>
    <row r="12" spans="1:9" ht="14.25">
      <c r="A12" s="16">
        <v>4</v>
      </c>
      <c r="B12" s="17" t="s">
        <v>37</v>
      </c>
      <c r="C12" s="17">
        <v>10</v>
      </c>
      <c r="D12" s="18" t="s">
        <v>7</v>
      </c>
      <c r="E12" s="19">
        <v>229</v>
      </c>
      <c r="F12" s="20">
        <v>236</v>
      </c>
      <c r="G12" s="14">
        <v>295</v>
      </c>
      <c r="I12" s="15"/>
    </row>
    <row r="13" spans="1:9" ht="14.25">
      <c r="A13" s="16">
        <v>5</v>
      </c>
      <c r="B13" s="17" t="s">
        <v>11</v>
      </c>
      <c r="C13" s="17">
        <v>25</v>
      </c>
      <c r="D13" s="18" t="s">
        <v>7</v>
      </c>
      <c r="E13" s="19">
        <v>580</v>
      </c>
      <c r="F13" s="20">
        <v>650</v>
      </c>
      <c r="G13" s="14">
        <v>750</v>
      </c>
      <c r="I13" s="15"/>
    </row>
    <row r="14" spans="1:9" ht="14.25">
      <c r="A14" s="16">
        <v>6</v>
      </c>
      <c r="B14" s="17" t="s">
        <v>12</v>
      </c>
      <c r="C14" s="17">
        <v>25</v>
      </c>
      <c r="D14" s="18" t="s">
        <v>7</v>
      </c>
      <c r="E14" s="19">
        <v>580</v>
      </c>
      <c r="F14" s="20">
        <v>650</v>
      </c>
      <c r="G14" s="14">
        <v>750</v>
      </c>
      <c r="I14" s="15"/>
    </row>
    <row r="15" spans="1:9" ht="14.25">
      <c r="A15" s="16">
        <v>7</v>
      </c>
      <c r="B15" s="17" t="s">
        <v>13</v>
      </c>
      <c r="C15" s="17">
        <v>20</v>
      </c>
      <c r="D15" s="18" t="s">
        <v>7</v>
      </c>
      <c r="E15" s="19">
        <v>66</v>
      </c>
      <c r="F15" s="20">
        <v>67</v>
      </c>
      <c r="G15" s="14">
        <v>82</v>
      </c>
      <c r="I15" s="15"/>
    </row>
    <row r="16" spans="1:9" ht="14.25">
      <c r="A16" s="16">
        <v>8</v>
      </c>
      <c r="B16" s="17" t="s">
        <v>14</v>
      </c>
      <c r="C16" s="17">
        <v>20</v>
      </c>
      <c r="D16" s="18" t="s">
        <v>7</v>
      </c>
      <c r="E16" s="19">
        <v>84</v>
      </c>
      <c r="F16" s="20">
        <v>84</v>
      </c>
      <c r="G16" s="14">
        <v>92</v>
      </c>
      <c r="I16" s="15"/>
    </row>
    <row r="17" spans="1:9" ht="14.25">
      <c r="A17" s="16">
        <v>9</v>
      </c>
      <c r="B17" s="17" t="s">
        <v>15</v>
      </c>
      <c r="C17" s="17">
        <v>25</v>
      </c>
      <c r="D17" s="18" t="s">
        <v>7</v>
      </c>
      <c r="E17" s="19">
        <v>170</v>
      </c>
      <c r="F17" s="20">
        <v>180</v>
      </c>
      <c r="G17" s="14">
        <v>190</v>
      </c>
      <c r="I17" s="15"/>
    </row>
    <row r="18" spans="1:9" ht="14.25">
      <c r="A18" s="16">
        <v>10</v>
      </c>
      <c r="B18" s="17" t="s">
        <v>38</v>
      </c>
      <c r="C18" s="17">
        <v>25</v>
      </c>
      <c r="D18" s="18" t="s">
        <v>7</v>
      </c>
      <c r="E18" s="59">
        <v>190</v>
      </c>
      <c r="F18" s="60">
        <f>190*(1-Скидка_1)</f>
        <v>190</v>
      </c>
      <c r="G18" s="61">
        <f>190*(1-Скидка_3)</f>
        <v>190</v>
      </c>
      <c r="I18" s="15"/>
    </row>
    <row r="19" spans="1:9" ht="14.25">
      <c r="A19" s="16">
        <v>11</v>
      </c>
      <c r="B19" s="17" t="s">
        <v>39</v>
      </c>
      <c r="C19" s="17">
        <v>25</v>
      </c>
      <c r="D19" s="18" t="s">
        <v>7</v>
      </c>
      <c r="E19" s="19">
        <v>68</v>
      </c>
      <c r="F19" s="20">
        <v>72</v>
      </c>
      <c r="G19" s="14">
        <v>80</v>
      </c>
      <c r="I19" s="15"/>
    </row>
    <row r="20" spans="1:9" ht="15" thickBot="1">
      <c r="A20" s="39">
        <v>12</v>
      </c>
      <c r="B20" s="40" t="s">
        <v>40</v>
      </c>
      <c r="C20" s="40">
        <v>10</v>
      </c>
      <c r="D20" s="41" t="s">
        <v>7</v>
      </c>
      <c r="E20" s="19">
        <v>280</v>
      </c>
      <c r="F20" s="20">
        <v>307</v>
      </c>
      <c r="G20" s="42">
        <v>420</v>
      </c>
      <c r="I20" s="15"/>
    </row>
    <row r="21" spans="1:9" ht="15" thickTop="1">
      <c r="A21" s="43">
        <v>13</v>
      </c>
      <c r="B21" s="44" t="s">
        <v>41</v>
      </c>
      <c r="C21" s="44">
        <v>10</v>
      </c>
      <c r="D21" s="45" t="s">
        <v>7</v>
      </c>
      <c r="E21" s="46">
        <v>300</v>
      </c>
      <c r="F21" s="62">
        <v>310</v>
      </c>
      <c r="G21" s="47"/>
      <c r="I21" s="15"/>
    </row>
    <row r="22" spans="1:9" ht="14.25">
      <c r="A22" s="16">
        <v>14</v>
      </c>
      <c r="B22" s="17" t="s">
        <v>61</v>
      </c>
      <c r="C22" s="17">
        <v>20</v>
      </c>
      <c r="D22" s="18" t="s">
        <v>7</v>
      </c>
      <c r="E22" s="48">
        <v>96</v>
      </c>
      <c r="F22" s="63">
        <v>100</v>
      </c>
      <c r="G22" s="49"/>
      <c r="I22" s="15"/>
    </row>
    <row r="23" spans="1:9" ht="14.25">
      <c r="A23" s="16">
        <v>15</v>
      </c>
      <c r="B23" s="17" t="s">
        <v>62</v>
      </c>
      <c r="C23" s="17">
        <v>20</v>
      </c>
      <c r="D23" s="18" t="s">
        <v>7</v>
      </c>
      <c r="E23" s="48">
        <v>106</v>
      </c>
      <c r="F23" s="63">
        <v>110</v>
      </c>
      <c r="G23" s="49"/>
      <c r="I23" s="15"/>
    </row>
    <row r="24" spans="1:9" ht="14.25">
      <c r="A24" s="16">
        <v>16</v>
      </c>
      <c r="B24" s="17" t="s">
        <v>42</v>
      </c>
      <c r="C24" s="17">
        <v>7</v>
      </c>
      <c r="D24" s="18" t="s">
        <v>7</v>
      </c>
      <c r="E24" s="48">
        <f>384*(1-Скидка75)</f>
        <v>384</v>
      </c>
      <c r="F24" s="63">
        <f>399*(1-Скидка75)</f>
        <v>399</v>
      </c>
      <c r="G24" s="49"/>
      <c r="I24" s="15"/>
    </row>
    <row r="25" spans="1:9" ht="14.25">
      <c r="A25" s="16">
        <v>17</v>
      </c>
      <c r="B25" s="17" t="s">
        <v>43</v>
      </c>
      <c r="C25" s="17">
        <v>7</v>
      </c>
      <c r="D25" s="18" t="s">
        <v>7</v>
      </c>
      <c r="E25" s="48">
        <f>512*(1-Скидка75)</f>
        <v>512</v>
      </c>
      <c r="F25" s="63">
        <f>532*(1-Скидка75)</f>
        <v>532</v>
      </c>
      <c r="G25" s="49"/>
      <c r="I25" s="15"/>
    </row>
    <row r="26" spans="1:9" ht="14.25">
      <c r="A26" s="16">
        <v>18</v>
      </c>
      <c r="B26" s="17" t="s">
        <v>44</v>
      </c>
      <c r="C26" s="17">
        <v>20</v>
      </c>
      <c r="D26" s="18" t="s">
        <v>7</v>
      </c>
      <c r="E26" s="48">
        <v>100</v>
      </c>
      <c r="F26" s="63">
        <v>108</v>
      </c>
      <c r="G26" s="49"/>
      <c r="I26" s="15"/>
    </row>
    <row r="27" spans="1:9" ht="14.25">
      <c r="A27" s="16">
        <v>19</v>
      </c>
      <c r="B27" s="17" t="s">
        <v>45</v>
      </c>
      <c r="C27" s="17">
        <v>10</v>
      </c>
      <c r="D27" s="18" t="s">
        <v>7</v>
      </c>
      <c r="E27" s="48">
        <v>67</v>
      </c>
      <c r="F27" s="63">
        <v>71</v>
      </c>
      <c r="G27" s="49"/>
      <c r="I27" s="15"/>
    </row>
    <row r="28" spans="1:9" ht="15" thickBot="1">
      <c r="A28" s="39">
        <v>20</v>
      </c>
      <c r="B28" s="40" t="s">
        <v>46</v>
      </c>
      <c r="C28" s="40">
        <v>20</v>
      </c>
      <c r="D28" s="41" t="s">
        <v>7</v>
      </c>
      <c r="E28" s="50">
        <v>90</v>
      </c>
      <c r="F28" s="64">
        <v>93</v>
      </c>
      <c r="G28" s="51"/>
      <c r="I28" s="15"/>
    </row>
    <row r="29" spans="1:9" ht="15" thickTop="1">
      <c r="A29" s="9">
        <v>21</v>
      </c>
      <c r="B29" s="52" t="s">
        <v>25</v>
      </c>
      <c r="C29" s="52">
        <v>1</v>
      </c>
      <c r="D29" s="11" t="s">
        <v>7</v>
      </c>
      <c r="E29" s="12">
        <v>1200</v>
      </c>
      <c r="F29" s="13">
        <v>1231</v>
      </c>
      <c r="G29" s="38">
        <v>1300</v>
      </c>
      <c r="I29" s="15"/>
    </row>
    <row r="30" spans="1:9" ht="14.25">
      <c r="A30" s="16">
        <v>22</v>
      </c>
      <c r="B30" s="22" t="s">
        <v>29</v>
      </c>
      <c r="C30" s="22">
        <v>50</v>
      </c>
      <c r="D30" s="18" t="s">
        <v>7</v>
      </c>
      <c r="E30" s="70">
        <v>108</v>
      </c>
      <c r="F30" s="70"/>
      <c r="G30" s="70"/>
      <c r="I30" s="15"/>
    </row>
    <row r="31" spans="1:9" ht="14.25">
      <c r="A31" s="16">
        <v>23</v>
      </c>
      <c r="B31" s="22" t="s">
        <v>30</v>
      </c>
      <c r="C31" s="22">
        <v>20</v>
      </c>
      <c r="D31" s="18" t="s">
        <v>7</v>
      </c>
      <c r="E31" s="70">
        <v>318</v>
      </c>
      <c r="F31" s="70"/>
      <c r="G31" s="70"/>
      <c r="I31" s="15"/>
    </row>
    <row r="32" spans="1:9" ht="14.25">
      <c r="A32" s="53">
        <v>24</v>
      </c>
      <c r="B32" s="23" t="s">
        <v>32</v>
      </c>
      <c r="C32" s="24">
        <v>1</v>
      </c>
      <c r="D32" s="18" t="s">
        <v>7</v>
      </c>
      <c r="E32" s="72" t="s">
        <v>64</v>
      </c>
      <c r="F32" s="73"/>
      <c r="G32" s="74"/>
      <c r="I32" s="15"/>
    </row>
    <row r="33" spans="1:9" ht="15" thickBot="1">
      <c r="A33" s="54">
        <v>25</v>
      </c>
      <c r="B33" s="25" t="s">
        <v>33</v>
      </c>
      <c r="C33" s="25">
        <v>25</v>
      </c>
      <c r="D33" s="55" t="s">
        <v>7</v>
      </c>
      <c r="E33" s="26">
        <v>88</v>
      </c>
      <c r="F33" s="27">
        <v>90</v>
      </c>
      <c r="G33" s="28">
        <v>98</v>
      </c>
      <c r="I33" s="15"/>
    </row>
    <row r="34" spans="1:7" ht="14.25">
      <c r="A34" s="29"/>
      <c r="B34" s="30" t="s">
        <v>34</v>
      </c>
      <c r="C34" s="29"/>
      <c r="D34" s="29"/>
      <c r="E34" s="71"/>
      <c r="F34" s="71"/>
      <c r="G34" s="71"/>
    </row>
    <row r="35" spans="1:7" ht="17.25" customHeight="1">
      <c r="A35" s="35"/>
      <c r="B35" s="35"/>
      <c r="C35" s="35"/>
      <c r="D35" s="35"/>
      <c r="E35" s="56"/>
      <c r="F35" s="56"/>
      <c r="G35" s="56"/>
    </row>
    <row r="36" spans="1:7" ht="17.25" customHeight="1">
      <c r="A36" s="83" t="s">
        <v>47</v>
      </c>
      <c r="B36" s="83"/>
      <c r="C36" s="83"/>
      <c r="D36" s="83"/>
      <c r="E36" s="83"/>
      <c r="F36" s="83"/>
      <c r="G36" s="83"/>
    </row>
    <row r="37" spans="1:7" ht="32.25" customHeight="1">
      <c r="A37" s="69" t="s">
        <v>68</v>
      </c>
      <c r="B37" s="69"/>
      <c r="C37" s="69"/>
      <c r="D37" s="69"/>
      <c r="E37" s="69"/>
      <c r="F37" s="69"/>
      <c r="G37" s="69"/>
    </row>
    <row r="38" spans="1:8" ht="14.25" customHeight="1">
      <c r="A38" s="82"/>
      <c r="B38" s="82"/>
      <c r="C38" s="82"/>
      <c r="D38" s="82"/>
      <c r="E38" s="82"/>
      <c r="F38" s="82"/>
      <c r="G38" s="82"/>
      <c r="H38" s="57"/>
    </row>
    <row r="39" spans="1:7" ht="15" customHeight="1">
      <c r="A39" s="33"/>
      <c r="B39" s="34"/>
      <c r="C39" s="34"/>
      <c r="D39" s="34"/>
      <c r="E39" s="34"/>
      <c r="F39" s="34"/>
      <c r="G39" s="34"/>
    </row>
    <row r="40" spans="1:6" ht="12.75">
      <c r="A40" s="35"/>
      <c r="B40" s="35"/>
      <c r="C40" s="35"/>
      <c r="D40" s="35"/>
      <c r="E40" s="35"/>
      <c r="F40" s="35"/>
    </row>
    <row r="41" spans="1:6" ht="12.75">
      <c r="A41" s="35"/>
      <c r="B41" s="35"/>
      <c r="C41" s="35"/>
      <c r="D41" s="35"/>
      <c r="E41" s="36"/>
      <c r="F41" s="36"/>
    </row>
    <row r="42" spans="1:6" ht="12.75">
      <c r="A42" s="35"/>
      <c r="B42" s="35"/>
      <c r="C42" s="35"/>
      <c r="D42" s="35"/>
      <c r="E42" s="36"/>
      <c r="F42" s="36"/>
    </row>
    <row r="43" spans="1:6" ht="12.75">
      <c r="A43" s="35"/>
      <c r="B43" s="35"/>
      <c r="C43" s="35"/>
      <c r="D43" s="35"/>
      <c r="E43" s="35"/>
      <c r="F43" s="35"/>
    </row>
    <row r="44" spans="1:6" ht="12.75">
      <c r="A44" s="35"/>
      <c r="B44" s="35"/>
      <c r="C44" s="35"/>
      <c r="D44" s="35"/>
      <c r="E44" s="35"/>
      <c r="F44" s="35"/>
    </row>
    <row r="45" spans="1:6" ht="12.75">
      <c r="A45" s="35"/>
      <c r="B45" s="35"/>
      <c r="C45" s="35"/>
      <c r="D45" s="35"/>
      <c r="E45" s="35"/>
      <c r="F45" s="35"/>
    </row>
    <row r="46" spans="1:6" ht="12.75">
      <c r="A46" s="35"/>
      <c r="B46" s="35"/>
      <c r="C46" s="35"/>
      <c r="D46" s="35"/>
      <c r="E46" s="35"/>
      <c r="F46" s="35"/>
    </row>
  </sheetData>
  <sheetProtection selectLockedCells="1" selectUnlockedCells="1"/>
  <mergeCells count="14">
    <mergeCell ref="B7:B8"/>
    <mergeCell ref="C7:C8"/>
    <mergeCell ref="D7:D8"/>
    <mergeCell ref="E7:G7"/>
    <mergeCell ref="A3:G3"/>
    <mergeCell ref="A37:G37"/>
    <mergeCell ref="A6:G6"/>
    <mergeCell ref="A7:A8"/>
    <mergeCell ref="A38:G38"/>
    <mergeCell ref="E30:G30"/>
    <mergeCell ref="E31:G31"/>
    <mergeCell ref="E34:G34"/>
    <mergeCell ref="A36:G36"/>
    <mergeCell ref="E32:G32"/>
  </mergeCells>
  <printOptions horizontalCentered="1"/>
  <pageMargins left="0.5118110236220472" right="0.5118110236220472" top="0.3937007874015748" bottom="0.3937007874015748" header="0.5118110236220472" footer="0.5118110236220472"/>
  <pageSetup fitToHeight="1" fitToWidth="1" horizontalDpi="300" verticalDpi="300" orientation="portrait" paperSize="9" scale="9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80" zoomScaleNormal="80" zoomScalePageLayoutView="0" workbookViewId="0" topLeftCell="A1">
      <selection activeCell="J16" sqref="J16"/>
    </sheetView>
  </sheetViews>
  <sheetFormatPr defaultColWidth="9.140625" defaultRowHeight="12.75"/>
  <cols>
    <col min="1" max="1" width="3.28125" style="0" customWidth="1"/>
    <col min="2" max="2" width="37.28125" style="0" customWidth="1"/>
    <col min="3" max="3" width="8.00390625" style="0" customWidth="1"/>
    <col min="4" max="4" width="7.421875" style="0" customWidth="1"/>
    <col min="5" max="5" width="19.00390625" style="0" customWidth="1"/>
    <col min="6" max="6" width="18.57421875" style="0" customWidth="1"/>
  </cols>
  <sheetData>
    <row r="1" spans="1:7" ht="41.25" customHeight="1">
      <c r="A1" s="68"/>
      <c r="B1" s="68"/>
      <c r="G1" s="1"/>
    </row>
    <row r="2" spans="1:6" ht="9" customHeight="1">
      <c r="A2" s="2"/>
      <c r="B2" s="2"/>
      <c r="F2" s="3"/>
    </row>
    <row r="3" spans="1:6" ht="9" customHeight="1">
      <c r="A3" s="2"/>
      <c r="B3" s="2"/>
      <c r="F3" s="3"/>
    </row>
    <row r="4" spans="1:7" ht="77.25" customHeight="1">
      <c r="A4" s="75" t="s">
        <v>58</v>
      </c>
      <c r="B4" s="75"/>
      <c r="C4" s="75"/>
      <c r="D4" s="75"/>
      <c r="E4" s="75"/>
      <c r="F4" s="75"/>
      <c r="G4" s="75"/>
    </row>
    <row r="5" spans="1:7" ht="9" customHeight="1">
      <c r="A5" s="6"/>
      <c r="B5" s="6"/>
      <c r="C5" s="6"/>
      <c r="D5" s="6"/>
      <c r="E5" s="6"/>
      <c r="F5" s="6"/>
      <c r="G5" s="6"/>
    </row>
    <row r="6" ht="12.75">
      <c r="F6" s="5">
        <v>41716</v>
      </c>
    </row>
    <row r="7" spans="1:6" ht="22.5" customHeight="1" thickBot="1">
      <c r="A7" s="76" t="s">
        <v>48</v>
      </c>
      <c r="B7" s="76"/>
      <c r="C7" s="76"/>
      <c r="D7" s="76"/>
      <c r="E7" s="76"/>
      <c r="F7" s="76"/>
    </row>
    <row r="8" spans="1:6" ht="15.75" customHeight="1">
      <c r="A8" s="93" t="s">
        <v>1</v>
      </c>
      <c r="B8" s="84" t="s">
        <v>2</v>
      </c>
      <c r="C8" s="86" t="s">
        <v>3</v>
      </c>
      <c r="D8" s="88" t="s">
        <v>4</v>
      </c>
      <c r="E8" s="90" t="s">
        <v>5</v>
      </c>
      <c r="F8" s="92"/>
    </row>
    <row r="9" spans="1:6" ht="28.5" customHeight="1" thickBot="1">
      <c r="A9" s="94"/>
      <c r="B9" s="85"/>
      <c r="C9" s="87"/>
      <c r="D9" s="89"/>
      <c r="E9" s="66" t="s">
        <v>53</v>
      </c>
      <c r="F9" s="67" t="s">
        <v>56</v>
      </c>
    </row>
    <row r="10" spans="1:8" ht="15" thickTop="1">
      <c r="A10" s="9">
        <v>1</v>
      </c>
      <c r="B10" s="10" t="s">
        <v>49</v>
      </c>
      <c r="C10" s="10">
        <v>10</v>
      </c>
      <c r="D10" s="11" t="s">
        <v>7</v>
      </c>
      <c r="E10" s="12">
        <f>627*(1-Скидка_2)</f>
        <v>627</v>
      </c>
      <c r="F10" s="38">
        <f>759*(1-Скидка_2)</f>
        <v>759</v>
      </c>
      <c r="H10" s="15"/>
    </row>
    <row r="11" spans="1:8" ht="14.25">
      <c r="A11" s="16">
        <v>2</v>
      </c>
      <c r="B11" s="17" t="s">
        <v>50</v>
      </c>
      <c r="C11" s="17">
        <v>10</v>
      </c>
      <c r="D11" s="18" t="s">
        <v>7</v>
      </c>
      <c r="E11" s="19">
        <f>836*(1-Скидка_2)</f>
        <v>836</v>
      </c>
      <c r="F11" s="14">
        <f>1012*(1-Скидка_2)</f>
        <v>1012</v>
      </c>
      <c r="H11" s="15"/>
    </row>
    <row r="12" spans="1:8" ht="14.25">
      <c r="A12" s="16">
        <v>3</v>
      </c>
      <c r="B12" s="17" t="s">
        <v>36</v>
      </c>
      <c r="C12" s="17">
        <v>10</v>
      </c>
      <c r="D12" s="18" t="s">
        <v>7</v>
      </c>
      <c r="E12" s="19">
        <f>286*(1-Скидка_2)</f>
        <v>286</v>
      </c>
      <c r="F12" s="14">
        <f>314*(1-Скидка_2)</f>
        <v>314</v>
      </c>
      <c r="H12" s="15"/>
    </row>
    <row r="13" spans="1:8" ht="14.25">
      <c r="A13" s="16">
        <v>4</v>
      </c>
      <c r="B13" s="17" t="s">
        <v>37</v>
      </c>
      <c r="C13" s="17">
        <v>10</v>
      </c>
      <c r="D13" s="18" t="s">
        <v>7</v>
      </c>
      <c r="E13" s="19">
        <f>286*(1-Скидка_2)</f>
        <v>286</v>
      </c>
      <c r="F13" s="14">
        <f>314*(1-Скидка_2)</f>
        <v>314</v>
      </c>
      <c r="H13" s="15"/>
    </row>
    <row r="14" spans="1:8" ht="14.25">
      <c r="A14" s="16">
        <v>5</v>
      </c>
      <c r="B14" s="17" t="s">
        <v>13</v>
      </c>
      <c r="C14" s="17">
        <v>20</v>
      </c>
      <c r="D14" s="18" t="s">
        <v>7</v>
      </c>
      <c r="E14" s="19">
        <f>120.5*(1-Скидка_2)</f>
        <v>120.5</v>
      </c>
      <c r="F14" s="14">
        <f>125*(1-Скидка_2)</f>
        <v>125</v>
      </c>
      <c r="H14" s="15"/>
    </row>
    <row r="15" spans="1:8" ht="14.25">
      <c r="A15" s="16">
        <v>6</v>
      </c>
      <c r="B15" s="17" t="s">
        <v>14</v>
      </c>
      <c r="C15" s="17">
        <v>20</v>
      </c>
      <c r="D15" s="18" t="s">
        <v>7</v>
      </c>
      <c r="E15" s="19">
        <f>83*(1-Скидка_2)</f>
        <v>83</v>
      </c>
      <c r="F15" s="14">
        <f>95*(1-Скидка_2)</f>
        <v>95</v>
      </c>
      <c r="H15" s="15"/>
    </row>
    <row r="16" spans="1:8" ht="14.25">
      <c r="A16" s="16">
        <v>7</v>
      </c>
      <c r="B16" s="17" t="s">
        <v>15</v>
      </c>
      <c r="C16" s="17">
        <v>25</v>
      </c>
      <c r="D16" s="18" t="s">
        <v>7</v>
      </c>
      <c r="E16" s="19">
        <f>188*(1-Скидка_2)</f>
        <v>188</v>
      </c>
      <c r="F16" s="14">
        <f>188*(1-Скидка_2)</f>
        <v>188</v>
      </c>
      <c r="H16" s="15"/>
    </row>
    <row r="17" spans="1:8" ht="14.25">
      <c r="A17" s="16">
        <v>8</v>
      </c>
      <c r="B17" s="17" t="s">
        <v>38</v>
      </c>
      <c r="C17" s="17">
        <v>25</v>
      </c>
      <c r="D17" s="18" t="s">
        <v>7</v>
      </c>
      <c r="E17" s="59">
        <f>249*(1-Скидка_2)</f>
        <v>249</v>
      </c>
      <c r="F17" s="61">
        <f>249*(1-Скидка_2)</f>
        <v>249</v>
      </c>
      <c r="H17" s="15"/>
    </row>
    <row r="18" spans="1:8" ht="14.25">
      <c r="A18" s="16">
        <v>9</v>
      </c>
      <c r="B18" s="17" t="s">
        <v>39</v>
      </c>
      <c r="C18" s="17">
        <v>25</v>
      </c>
      <c r="D18" s="18" t="s">
        <v>7</v>
      </c>
      <c r="E18" s="19">
        <f>92*(1-Скидка_2)</f>
        <v>92</v>
      </c>
      <c r="F18" s="14">
        <f>92*(1-Скидка_2)</f>
        <v>92</v>
      </c>
      <c r="H18" s="15"/>
    </row>
    <row r="19" spans="1:8" ht="14.25">
      <c r="A19" s="16">
        <v>10</v>
      </c>
      <c r="B19" s="17" t="s">
        <v>18</v>
      </c>
      <c r="C19" s="17">
        <v>10</v>
      </c>
      <c r="D19" s="18" t="s">
        <v>7</v>
      </c>
      <c r="E19" s="19">
        <f>291*(1-Скидка_2)</f>
        <v>291</v>
      </c>
      <c r="F19" s="14">
        <f>314*(1-Скидка_2)</f>
        <v>314</v>
      </c>
      <c r="H19" s="15"/>
    </row>
    <row r="20" spans="1:8" ht="14.25">
      <c r="A20" s="16">
        <v>11</v>
      </c>
      <c r="B20" s="17" t="s">
        <v>19</v>
      </c>
      <c r="C20" s="17">
        <v>20</v>
      </c>
      <c r="D20" s="18" t="s">
        <v>7</v>
      </c>
      <c r="E20" s="19">
        <v>370</v>
      </c>
      <c r="F20" s="14">
        <v>430</v>
      </c>
      <c r="H20" s="15"/>
    </row>
    <row r="21" spans="1:8" ht="14.25">
      <c r="A21" s="16">
        <v>12</v>
      </c>
      <c r="B21" s="17" t="s">
        <v>60</v>
      </c>
      <c r="C21" s="17">
        <v>20</v>
      </c>
      <c r="D21" s="18" t="s">
        <v>7</v>
      </c>
      <c r="E21" s="19">
        <v>285</v>
      </c>
      <c r="F21" s="14">
        <v>346</v>
      </c>
      <c r="H21" s="15"/>
    </row>
    <row r="22" spans="1:8" ht="14.25">
      <c r="A22" s="16">
        <v>13</v>
      </c>
      <c r="B22" s="17" t="s">
        <v>63</v>
      </c>
      <c r="C22" s="17">
        <v>20</v>
      </c>
      <c r="D22" s="18" t="s">
        <v>7</v>
      </c>
      <c r="E22" s="19">
        <v>305</v>
      </c>
      <c r="F22" s="14">
        <v>370</v>
      </c>
      <c r="H22" s="15"/>
    </row>
    <row r="23" spans="1:8" ht="14.25">
      <c r="A23" s="16">
        <v>14</v>
      </c>
      <c r="B23" s="17" t="s">
        <v>51</v>
      </c>
      <c r="C23" s="17">
        <v>7</v>
      </c>
      <c r="D23" s="18" t="s">
        <v>7</v>
      </c>
      <c r="E23" s="19">
        <f>720*(1-Скидка_2)</f>
        <v>720</v>
      </c>
      <c r="F23" s="14">
        <f>921*(1-Скидка_2)</f>
        <v>921</v>
      </c>
      <c r="H23" s="15"/>
    </row>
    <row r="24" spans="1:8" ht="14.25">
      <c r="A24" s="16">
        <v>15</v>
      </c>
      <c r="B24" s="17" t="s">
        <v>52</v>
      </c>
      <c r="C24" s="17">
        <v>7</v>
      </c>
      <c r="D24" s="18" t="s">
        <v>7</v>
      </c>
      <c r="E24" s="19">
        <f>960*(1-Скидка_2)</f>
        <v>960</v>
      </c>
      <c r="F24" s="14">
        <f>1228*(1-Скидка_2)</f>
        <v>1228</v>
      </c>
      <c r="H24" s="15"/>
    </row>
    <row r="25" spans="1:8" ht="14.25">
      <c r="A25" s="16">
        <v>16</v>
      </c>
      <c r="B25" s="17" t="s">
        <v>69</v>
      </c>
      <c r="C25" s="17">
        <v>20</v>
      </c>
      <c r="D25" s="18" t="s">
        <v>7</v>
      </c>
      <c r="E25" s="19">
        <v>292</v>
      </c>
      <c r="F25" s="14">
        <v>372</v>
      </c>
      <c r="H25" s="15"/>
    </row>
    <row r="26" spans="1:8" ht="14.25">
      <c r="A26" s="16">
        <v>17</v>
      </c>
      <c r="B26" s="17" t="s">
        <v>23</v>
      </c>
      <c r="C26" s="17">
        <v>10</v>
      </c>
      <c r="D26" s="18" t="s">
        <v>7</v>
      </c>
      <c r="E26" s="19">
        <f>105*(1-Скидка_2)</f>
        <v>105</v>
      </c>
      <c r="F26" s="14">
        <f>125*(1-Скидка_2)</f>
        <v>125</v>
      </c>
      <c r="H26" s="15"/>
    </row>
    <row r="27" spans="1:8" ht="14.25">
      <c r="A27" s="16">
        <v>18</v>
      </c>
      <c r="B27" s="17" t="s">
        <v>24</v>
      </c>
      <c r="C27" s="17">
        <v>20</v>
      </c>
      <c r="D27" s="18" t="s">
        <v>7</v>
      </c>
      <c r="E27" s="19">
        <f>305*(1-Скидка_2)</f>
        <v>305</v>
      </c>
      <c r="F27" s="14">
        <f>361*(1-Скидка_2)</f>
        <v>361</v>
      </c>
      <c r="H27" s="15"/>
    </row>
    <row r="28" spans="1:8" ht="14.25">
      <c r="A28" s="16">
        <v>19</v>
      </c>
      <c r="B28" s="22" t="s">
        <v>25</v>
      </c>
      <c r="C28" s="22">
        <v>1</v>
      </c>
      <c r="D28" s="18" t="s">
        <v>7</v>
      </c>
      <c r="E28" s="19">
        <f>1005*(1-Скидка_2)</f>
        <v>1005</v>
      </c>
      <c r="F28" s="14">
        <f>1052*(1-Скидка_2)</f>
        <v>1052</v>
      </c>
      <c r="H28" s="15"/>
    </row>
    <row r="29" spans="1:8" ht="14.25">
      <c r="A29" s="16">
        <v>20</v>
      </c>
      <c r="B29" s="22" t="s">
        <v>26</v>
      </c>
      <c r="C29" s="22">
        <v>2</v>
      </c>
      <c r="D29" s="18" t="s">
        <v>7</v>
      </c>
      <c r="E29" s="19">
        <f>540*(1-Скидка_2)</f>
        <v>540</v>
      </c>
      <c r="F29" s="14">
        <f>625*(1-Скидка_2)</f>
        <v>625</v>
      </c>
      <c r="H29" s="15"/>
    </row>
    <row r="30" spans="1:8" ht="14.25">
      <c r="A30" s="16">
        <v>21</v>
      </c>
      <c r="B30" s="22" t="s">
        <v>27</v>
      </c>
      <c r="C30" s="22">
        <v>10</v>
      </c>
      <c r="D30" s="18" t="s">
        <v>7</v>
      </c>
      <c r="E30" s="19">
        <f>305*(1-Скидка_2)</f>
        <v>305</v>
      </c>
      <c r="F30" s="14">
        <f>305*(1-Скидка_2)</f>
        <v>305</v>
      </c>
      <c r="H30" s="15"/>
    </row>
    <row r="31" spans="1:8" ht="14.25">
      <c r="A31" s="16">
        <v>22</v>
      </c>
      <c r="B31" s="22" t="s">
        <v>28</v>
      </c>
      <c r="C31" s="22">
        <v>10</v>
      </c>
      <c r="D31" s="18" t="s">
        <v>7</v>
      </c>
      <c r="E31" s="19">
        <f>286*(1-Скидка_2)</f>
        <v>286</v>
      </c>
      <c r="F31" s="14">
        <f>397*(1-Скидка_2)</f>
        <v>397</v>
      </c>
      <c r="H31" s="15"/>
    </row>
    <row r="32" spans="1:8" ht="14.25">
      <c r="A32" s="16">
        <v>23</v>
      </c>
      <c r="B32" s="22" t="s">
        <v>30</v>
      </c>
      <c r="C32" s="22">
        <v>20</v>
      </c>
      <c r="D32" s="18" t="s">
        <v>7</v>
      </c>
      <c r="E32" s="70">
        <v>290</v>
      </c>
      <c r="F32" s="70"/>
      <c r="H32" s="15"/>
    </row>
    <row r="33" spans="1:8" ht="14.25">
      <c r="A33" s="53">
        <v>24</v>
      </c>
      <c r="B33" s="24" t="s">
        <v>31</v>
      </c>
      <c r="C33" s="24">
        <v>1</v>
      </c>
      <c r="D33" s="58" t="s">
        <v>7</v>
      </c>
      <c r="E33" s="26">
        <f>6460*(1-Скидка_2)</f>
        <v>6460</v>
      </c>
      <c r="F33" s="28">
        <f>6460*(1-Скидка_2)</f>
        <v>6460</v>
      </c>
      <c r="H33" s="15"/>
    </row>
    <row r="34" spans="1:6" ht="14.25">
      <c r="A34" s="29"/>
      <c r="B34" s="29"/>
      <c r="C34" s="29"/>
      <c r="D34" s="29"/>
      <c r="E34" s="95"/>
      <c r="F34" s="95"/>
    </row>
    <row r="35" spans="1:6" ht="17.25" customHeight="1">
      <c r="A35" s="35"/>
      <c r="B35" s="35"/>
      <c r="C35" s="35"/>
      <c r="D35" s="35"/>
      <c r="E35" s="56"/>
      <c r="F35" s="56"/>
    </row>
    <row r="36" spans="1:6" ht="32.25" customHeight="1">
      <c r="A36" s="69" t="s">
        <v>57</v>
      </c>
      <c r="B36" s="69"/>
      <c r="C36" s="69"/>
      <c r="D36" s="69"/>
      <c r="E36" s="69"/>
      <c r="F36" s="69"/>
    </row>
    <row r="37" spans="1:6" ht="14.25" customHeight="1">
      <c r="A37" s="33"/>
      <c r="B37" s="34"/>
      <c r="C37" s="34"/>
      <c r="D37" s="34"/>
      <c r="E37" s="34"/>
      <c r="F37" s="34"/>
    </row>
    <row r="38" spans="1:6" ht="15" customHeight="1">
      <c r="A38" s="33"/>
      <c r="B38" s="82"/>
      <c r="C38" s="82"/>
      <c r="D38" s="82"/>
      <c r="E38" s="82"/>
      <c r="F38" s="82"/>
    </row>
    <row r="39" spans="1:6" ht="14.25" customHeight="1">
      <c r="A39" s="33"/>
      <c r="B39" s="34"/>
      <c r="C39" s="34"/>
      <c r="D39" s="34"/>
      <c r="E39" s="34"/>
      <c r="F39" s="34"/>
    </row>
    <row r="40" spans="1:6" ht="14.25" customHeight="1">
      <c r="A40" s="33"/>
      <c r="B40" s="34"/>
      <c r="C40" s="34"/>
      <c r="D40" s="34"/>
      <c r="E40" s="34"/>
      <c r="F40" s="34"/>
    </row>
    <row r="41" spans="1:5" ht="12.75">
      <c r="A41" s="35"/>
      <c r="B41" s="35"/>
      <c r="C41" s="35"/>
      <c r="D41" s="35"/>
      <c r="E41" s="36"/>
    </row>
    <row r="42" spans="1:5" ht="12.75">
      <c r="A42" s="35"/>
      <c r="B42" s="35"/>
      <c r="C42" s="35"/>
      <c r="D42" s="35"/>
      <c r="E42" s="36"/>
    </row>
    <row r="43" spans="1:5" ht="12.75">
      <c r="A43" s="35"/>
      <c r="B43" s="35"/>
      <c r="C43" s="35"/>
      <c r="D43" s="35"/>
      <c r="E43" s="35"/>
    </row>
    <row r="44" spans="1:5" ht="12.75">
      <c r="A44" s="35"/>
      <c r="B44" s="35"/>
      <c r="C44" s="35"/>
      <c r="D44" s="35"/>
      <c r="E44" s="35"/>
    </row>
    <row r="45" spans="1:5" ht="12.75">
      <c r="A45" s="35"/>
      <c r="B45" s="35"/>
      <c r="C45" s="35"/>
      <c r="D45" s="35"/>
      <c r="E45" s="35"/>
    </row>
    <row r="46" spans="1:5" ht="12.75">
      <c r="A46" s="35"/>
      <c r="B46" s="35"/>
      <c r="C46" s="35"/>
      <c r="D46" s="35"/>
      <c r="E46" s="35"/>
    </row>
  </sheetData>
  <sheetProtection selectLockedCells="1" selectUnlockedCells="1"/>
  <mergeCells count="11">
    <mergeCell ref="A8:A9"/>
    <mergeCell ref="B8:B9"/>
    <mergeCell ref="C8:C9"/>
    <mergeCell ref="D8:D9"/>
    <mergeCell ref="E8:F8"/>
    <mergeCell ref="A4:G4"/>
    <mergeCell ref="B38:F38"/>
    <mergeCell ref="E32:F32"/>
    <mergeCell ref="E34:F34"/>
    <mergeCell ref="A36:F36"/>
    <mergeCell ref="A7:F7"/>
  </mergeCells>
  <printOptions horizontalCentered="1"/>
  <pageMargins left="0.5118110236220472" right="0.5118110236220472" top="0.3937007874015748" bottom="0.3937007874015748" header="0.5118110236220472" footer="0.5118110236220472"/>
  <pageSetup fitToHeight="1" fitToWidth="1" horizontalDpi="300" verticalDpi="3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СК Мир Кровли</cp:lastModifiedBy>
  <cp:lastPrinted>2013-02-07T10:54:41Z</cp:lastPrinted>
  <dcterms:created xsi:type="dcterms:W3CDTF">2012-03-02T15:11:22Z</dcterms:created>
  <dcterms:modified xsi:type="dcterms:W3CDTF">2014-07-09T12:18:19Z</dcterms:modified>
  <cp:category/>
  <cp:version/>
  <cp:contentType/>
  <cp:contentStatus/>
</cp:coreProperties>
</file>